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fer/Desktop/"/>
    </mc:Choice>
  </mc:AlternateContent>
  <xr:revisionPtr revIDLastSave="0" documentId="8_{8FEDDB36-4268-EF41-B364-5183AC06E235}" xr6:coauthVersionLast="47" xr6:coauthVersionMax="47" xr10:uidLastSave="{00000000-0000-0000-0000-000000000000}"/>
  <bookViews>
    <workbookView xWindow="0" yWindow="460" windowWidth="28800" windowHeight="16440" xr2:uid="{00000000-000D-0000-FFFF-FFFF00000000}"/>
  </bookViews>
  <sheets>
    <sheet name="Propuesta económica" sheetId="1" r:id="rId1"/>
    <sheet name="CONTROL DE CAMBI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0" i="1"/>
  <c r="H31" i="1"/>
  <c r="H32" i="1"/>
  <c r="H33" i="1"/>
  <c r="H41" i="1"/>
  <c r="H23" i="1"/>
  <c r="F52" i="1"/>
  <c r="H27" i="1"/>
  <c r="H28" i="1"/>
  <c r="H29" i="1"/>
  <c r="H35" i="1"/>
  <c r="H36" i="1"/>
  <c r="H37" i="1"/>
  <c r="H38" i="1"/>
  <c r="H39" i="1"/>
  <c r="H40" i="1"/>
  <c r="H42" i="1"/>
  <c r="H26" i="1"/>
  <c r="H20" i="1"/>
  <c r="H21" i="1"/>
  <c r="H22" i="1"/>
  <c r="H24" i="1"/>
  <c r="H19" i="1"/>
  <c r="H25" i="1" s="1"/>
  <c r="H15" i="1"/>
  <c r="H16" i="1"/>
  <c r="H17" i="1"/>
  <c r="H14" i="1"/>
  <c r="H18" i="1" l="1"/>
  <c r="H55" i="1"/>
  <c r="H43" i="1"/>
  <c r="H44" i="1" l="1"/>
  <c r="H45" i="1" s="1"/>
  <c r="H46" i="1" s="1"/>
  <c r="H51" i="1" s="1"/>
  <c r="G46" i="1" l="1"/>
  <c r="G52" i="1" s="1"/>
  <c r="C9" i="1" s="1"/>
  <c r="H53" i="1" s="1"/>
  <c r="H48" i="1"/>
  <c r="G48" i="1" s="1"/>
  <c r="H49" i="1"/>
  <c r="G49" i="1" s="1"/>
  <c r="H50" i="1"/>
  <c r="G50" i="1" s="1"/>
  <c r="H47" i="1"/>
  <c r="G47" i="1" s="1"/>
  <c r="H54" i="1" l="1"/>
  <c r="H56" i="1" s="1"/>
  <c r="H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Fernanda Ramírez Gómez</author>
    <author>usuario</author>
  </authors>
  <commentList>
    <comment ref="E3" authorId="0" shapeId="0" xr:uid="{00000000-0006-0000-0000-000001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el nombre del evento</t>
        </r>
      </text>
    </comment>
    <comment ref="E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María Fernanda Ramírez Gómez:
</t>
        </r>
        <r>
          <rPr>
            <sz val="10"/>
            <color rgb="FF000000"/>
            <rFont val="Arial"/>
            <family val="2"/>
          </rPr>
          <t>Digite el nombre del programa que propone el evento</t>
        </r>
      </text>
    </comment>
    <comment ref="E5" authorId="0" shapeId="0" xr:uid="{00000000-0006-0000-0000-000003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el nombre del docente que liderara el evento</t>
        </r>
      </text>
    </comment>
    <comment ref="E6" authorId="0" shapeId="0" xr:uid="{00000000-0006-0000-0000-000004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fecha de inicio y cierre</t>
        </r>
      </text>
    </comment>
    <comment ref="E7" authorId="0" shapeId="0" xr:uid="{00000000-0006-0000-0000-000005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cuantas horas de formacion tiene el evento</t>
        </r>
      </text>
    </comment>
    <comment ref="E8" authorId="0" shapeId="0" xr:uid="{00000000-0006-0000-0000-000006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cuntos participantes tendrá el evento</t>
        </r>
      </text>
    </comment>
    <comment ref="G21" authorId="0" shapeId="0" xr:uid="{00000000-0006-0000-0000-000007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Consultar con simuladores en linea</t>
        </r>
      </text>
    </comment>
    <comment ref="G23" authorId="0" shapeId="0" xr:uid="{00000000-0006-0000-0000-000008000000}">
      <text>
        <r>
          <rPr>
            <sz val="10"/>
            <color rgb="FF000000"/>
            <rFont val="Arial"/>
            <family val="2"/>
          </rPr>
          <t xml:space="preserve">María Fernanda Ramírez Gómez:
</t>
        </r>
        <r>
          <rPr>
            <sz val="10"/>
            <color rgb="FF000000"/>
            <rFont val="Arial"/>
            <family val="2"/>
          </rPr>
          <t>solo para hoteles en convenio (casa de huespedes - BGA)</t>
        </r>
      </text>
    </comment>
    <comment ref="H41" authorId="1" shapeId="0" xr:uid="{00000000-0006-0000-0000-000009000000}">
      <text>
        <r>
          <rPr>
            <sz val="10"/>
            <rFont val="Arial"/>
            <family val="2"/>
          </rPr>
          <t>usuario: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Colocar los imprevistos de $200.000 hasta $500.000, dependiendo la intensidad horaria del evento</t>
        </r>
      </text>
    </comment>
    <comment ref="F46" authorId="0" shapeId="0" xr:uid="{00000000-0006-0000-0000-00000A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cuants externos asistirian a su evento</t>
        </r>
      </text>
    </comment>
    <comment ref="F47" authorId="0" shapeId="0" xr:uid="{00000000-0006-0000-0000-00000B000000}">
      <text>
        <r>
          <rPr>
            <sz val="10"/>
            <rFont val="Arial"/>
            <family val="2"/>
          </rPr>
          <t xml:space="preserve">María Fernanda Ramírez Gómez:
</t>
        </r>
        <r>
          <rPr>
            <sz val="10"/>
            <rFont val="Arial"/>
            <family val="2"/>
          </rPr>
          <t>Indique cuantos estudiantes asistirian a su evento</t>
        </r>
      </text>
    </comment>
    <comment ref="F48" authorId="0" shapeId="0" xr:uid="{00000000-0006-0000-0000-00000C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cuantos graduados asistirian a su evento</t>
        </r>
      </text>
    </comment>
    <comment ref="F49" authorId="0" shapeId="0" xr:uid="{00000000-0006-0000-0000-00000D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cuantos docentes o administrativos aisistirian a su evento</t>
        </r>
      </text>
    </comment>
    <comment ref="F50" authorId="0" shapeId="0" xr:uid="{00000000-0006-0000-0000-00000E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cuantos EOI asistirian a su evento</t>
        </r>
      </text>
    </comment>
    <comment ref="H56" authorId="0" shapeId="0" xr:uid="{00000000-0006-0000-0000-00000F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excedente menos bonificacion</t>
        </r>
      </text>
    </comment>
    <comment ref="H57" authorId="1" shapeId="0" xr:uid="{00000000-0006-0000-0000-000010000000}">
      <text>
        <r>
          <rPr>
            <sz val="10"/>
            <rFont val="Arial"/>
            <family val="2"/>
          </rPr>
          <t>usuario: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Utilidad bruta más alquileres.</t>
        </r>
      </text>
    </comment>
  </commentList>
</comments>
</file>

<file path=xl/sharedStrings.xml><?xml version="1.0" encoding="utf-8"?>
<sst xmlns="http://schemas.openxmlformats.org/spreadsheetml/2006/main" count="77" uniqueCount="72">
  <si>
    <t>Imprevistos</t>
  </si>
  <si>
    <t>PRESUPUESTO DE EGRESOS</t>
  </si>
  <si>
    <t>CONCEPTO</t>
  </si>
  <si>
    <t>CANTIDAD</t>
  </si>
  <si>
    <t>VALOR TOTAL</t>
  </si>
  <si>
    <t>TOTAL EGRESOS</t>
  </si>
  <si>
    <t>Valor hora Magister</t>
  </si>
  <si>
    <t>Valor hora Doctorado</t>
  </si>
  <si>
    <t>VALOR HORA</t>
  </si>
  <si>
    <t>Total Honorarios</t>
  </si>
  <si>
    <t>Pasajes Terrestres</t>
  </si>
  <si>
    <t>Costo del Evento por estudiante</t>
  </si>
  <si>
    <t>Otros</t>
  </si>
  <si>
    <t>OBSERVACIONES</t>
  </si>
  <si>
    <t>Ingresos:</t>
  </si>
  <si>
    <t>Total varios</t>
  </si>
  <si>
    <t>Fecha del evento:</t>
  </si>
  <si>
    <t>Intensidad horaria:</t>
  </si>
  <si>
    <t>Nombre del evento:</t>
  </si>
  <si>
    <t>Total alquileres</t>
  </si>
  <si>
    <t>INGRESOS</t>
  </si>
  <si>
    <t># PERFILES</t>
  </si>
  <si>
    <t>POR FAVOR DILIGENCIAR</t>
  </si>
  <si>
    <t>Utilidad bruta</t>
  </si>
  <si>
    <t>Utilidad Neta</t>
  </si>
  <si>
    <t>Programa responsable:</t>
  </si>
  <si>
    <t>Docente responsable:</t>
  </si>
  <si>
    <t>Valor hora profesional</t>
  </si>
  <si>
    <t>Alimentación</t>
  </si>
  <si>
    <t xml:space="preserve">Hospedaje </t>
  </si>
  <si>
    <t>CONTROL DE CAMBIOS</t>
  </si>
  <si>
    <t>VERSIÓN</t>
  </si>
  <si>
    <t>DESCRIPCIÓN DEL CAMBIO</t>
  </si>
  <si>
    <t>RESPONSABLE</t>
  </si>
  <si>
    <t>FECHA DE APROBACIÓN</t>
  </si>
  <si>
    <t>Versión de Prueba</t>
  </si>
  <si>
    <t>Honorarios profesionales hora catedra</t>
  </si>
  <si>
    <t>Alquiler video beam (Hora)</t>
  </si>
  <si>
    <t>Publicidad (inversion en redes, diseño de piezas e impresión de afiches y folletos)</t>
  </si>
  <si>
    <t>Diplomas impresos (Si aplica)</t>
  </si>
  <si>
    <t>Fletes y Acarreos</t>
  </si>
  <si>
    <t>Horas de educación continua para la estructuración de la propuesta (asignadas en nomina)</t>
  </si>
  <si>
    <t>Trasnporte Interno (taxis)</t>
  </si>
  <si>
    <t>Valor hora Especialista</t>
  </si>
  <si>
    <t xml:space="preserve">María Fernanda Ramírez Gómez
Directora Ejecutiva Educación Continua
</t>
  </si>
  <si>
    <t>Alquiler de laboratorio (Hora)</t>
  </si>
  <si>
    <t>Alquiler de sala de informáticas (Hora)</t>
  </si>
  <si>
    <t>No. de Participantes:</t>
  </si>
  <si>
    <r>
      <t xml:space="preserve">Souvenir </t>
    </r>
    <r>
      <rPr>
        <sz val="10"/>
        <color indexed="8"/>
        <rFont val="Spranq eco sans"/>
        <family val="2"/>
      </rPr>
      <t>(blog y lapicero institucional)</t>
    </r>
  </si>
  <si>
    <t>Total Viáticos</t>
  </si>
  <si>
    <t>Pasajes Aéreos nacionales</t>
  </si>
  <si>
    <t>Pasajes Aéreos internacionales (Fellows)</t>
  </si>
  <si>
    <t xml:space="preserve">Alquiler de equipos especializados </t>
  </si>
  <si>
    <t>Material didactico (Módulos y Fotocopias)</t>
  </si>
  <si>
    <t>Alquiler de salón (Hora)</t>
  </si>
  <si>
    <t>Alquiler de auditorio (Hora)</t>
  </si>
  <si>
    <t>Ceremonia de clausura (Si aplica)</t>
  </si>
  <si>
    <t>Refrigerios (si aplica)</t>
  </si>
  <si>
    <r>
      <t xml:space="preserve">Estación de tinto,  agua o aromatica </t>
    </r>
    <r>
      <rPr>
        <sz val="10"/>
        <color indexed="8"/>
        <rFont val="Spranq eco sans"/>
        <family val="2"/>
      </rPr>
      <t>(por dia)</t>
    </r>
  </si>
  <si>
    <t xml:space="preserve">Valor de la matrícula Externo (Inscripción) </t>
  </si>
  <si>
    <t>Valor matrícula Estudiante UDES 30%</t>
  </si>
  <si>
    <t>Valor matrícula Graduados UDES 20%</t>
  </si>
  <si>
    <t>Valor matrícula Funcionario UDES 20%</t>
  </si>
  <si>
    <t>Valor matrícula estudiantes otras instituciones 28%</t>
  </si>
  <si>
    <t>Punto de equlibrio (Número de participantes)</t>
  </si>
  <si>
    <t>Perfiles: indicar el numero de participantes por perfil y calcular con el valor matrícula  para obtener ingresos reales</t>
  </si>
  <si>
    <t xml:space="preserve">Equipo de Trabajo de  Educación Continua
Esperanza Rojas Rojas
Directora de Gestión Documental
 </t>
  </si>
  <si>
    <t>Ajustes de forma
Se ajusta denominación de la sección.
Se elimina en el encabezado la fecha de implementación del documento según Procedimiento control de documentos y registros v 13</t>
  </si>
  <si>
    <t xml:space="preserve">María Fernanda Ramírez Gómez
Directora Educación Continua
</t>
  </si>
  <si>
    <t>En el  encabezado se modifica el nombre de la Vicerrectoría por el del subproceso</t>
  </si>
  <si>
    <t xml:space="preserve">Excedente mínimo de 2.200.000 </t>
  </si>
  <si>
    <t>Bonificación del 20% (aplica por encima de $2.200.000)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</si>
</sst>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>
    <font>
      <sz val="10"/>
      <name val="Arial"/>
    </font>
    <font>
      <sz val="10"/>
      <name val="Spranq eco sans"/>
      <family val="2"/>
    </font>
    <font>
      <b/>
      <sz val="11"/>
      <name val="Spranq eco sans"/>
      <family val="2"/>
    </font>
    <font>
      <u/>
      <sz val="10"/>
      <name val="Spranq eco sans"/>
      <family val="2"/>
    </font>
    <font>
      <b/>
      <sz val="10"/>
      <name val="Spranq eco sans"/>
      <family val="2"/>
    </font>
    <font>
      <sz val="10"/>
      <color indexed="8"/>
      <name val="Spranq eco sans"/>
      <family val="2"/>
    </font>
    <font>
      <b/>
      <sz val="10"/>
      <color indexed="12"/>
      <name val="Spranq eco sans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 tint="-0.499984740745262"/>
      <name val="Spranq eco sans"/>
      <family val="2"/>
    </font>
    <font>
      <sz val="10"/>
      <color theme="0"/>
      <name val="Spranq eco sans"/>
      <family val="2"/>
    </font>
    <font>
      <b/>
      <sz val="10"/>
      <color rgb="FF002060"/>
      <name val="Spranq eco sans"/>
      <family val="2"/>
    </font>
    <font>
      <sz val="10"/>
      <color theme="0" tint="-0.249977111117893"/>
      <name val="Spranq eco sans"/>
      <family val="2"/>
    </font>
    <font>
      <sz val="10"/>
      <color theme="1"/>
      <name val="Spranq eco sans"/>
      <family val="2"/>
    </font>
    <font>
      <b/>
      <sz val="10"/>
      <color theme="0"/>
      <name val="Spranq eco sans"/>
      <family val="2"/>
    </font>
    <font>
      <b/>
      <sz val="10"/>
      <color theme="1"/>
      <name val="Spranq eco sans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0" xfId="0" applyNumberFormat="1" applyFont="1"/>
    <xf numFmtId="164" fontId="7" fillId="3" borderId="1" xfId="1" applyNumberForma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3" fontId="1" fillId="0" borderId="0" xfId="0" applyNumberFormat="1" applyFont="1" applyProtection="1"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3" fontId="1" fillId="4" borderId="5" xfId="0" applyNumberFormat="1" applyFont="1" applyFill="1" applyBorder="1" applyProtection="1">
      <protection locked="0"/>
    </xf>
    <xf numFmtId="3" fontId="4" fillId="4" borderId="6" xfId="0" applyNumberFormat="1" applyFont="1" applyFill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3" fontId="1" fillId="5" borderId="7" xfId="0" applyNumberFormat="1" applyFont="1" applyFill="1" applyBorder="1" applyProtection="1">
      <protection locked="0"/>
    </xf>
    <xf numFmtId="3" fontId="4" fillId="5" borderId="8" xfId="0" applyNumberFormat="1" applyFont="1" applyFill="1" applyBorder="1" applyProtection="1">
      <protection locked="0"/>
    </xf>
    <xf numFmtId="3" fontId="10" fillId="6" borderId="9" xfId="0" applyNumberFormat="1" applyFont="1" applyFill="1" applyBorder="1" applyProtection="1">
      <protection locked="0"/>
    </xf>
    <xf numFmtId="3" fontId="10" fillId="6" borderId="10" xfId="0" applyNumberFormat="1" applyFont="1" applyFill="1" applyBorder="1" applyProtection="1">
      <protection locked="0"/>
    </xf>
    <xf numFmtId="3" fontId="11" fillId="0" borderId="11" xfId="0" applyNumberFormat="1" applyFont="1" applyBorder="1" applyAlignment="1" applyProtection="1">
      <alignment wrapText="1"/>
      <protection locked="0"/>
    </xf>
    <xf numFmtId="3" fontId="11" fillId="0" borderId="12" xfId="0" applyNumberFormat="1" applyFont="1" applyBorder="1" applyAlignment="1" applyProtection="1">
      <alignment wrapText="1"/>
      <protection locked="0"/>
    </xf>
    <xf numFmtId="3" fontId="11" fillId="0" borderId="0" xfId="0" applyNumberFormat="1" applyFont="1" applyBorder="1" applyAlignment="1" applyProtection="1">
      <alignment wrapText="1"/>
      <protection locked="0"/>
    </xf>
    <xf numFmtId="3" fontId="11" fillId="0" borderId="13" xfId="0" applyNumberFormat="1" applyFont="1" applyBorder="1" applyAlignment="1" applyProtection="1">
      <alignment wrapText="1"/>
      <protection locked="0"/>
    </xf>
    <xf numFmtId="3" fontId="11" fillId="0" borderId="14" xfId="0" applyNumberFormat="1" applyFont="1" applyBorder="1" applyAlignment="1" applyProtection="1">
      <alignment wrapText="1"/>
      <protection locked="0"/>
    </xf>
    <xf numFmtId="3" fontId="11" fillId="0" borderId="15" xfId="0" applyNumberFormat="1" applyFont="1" applyBorder="1" applyAlignment="1" applyProtection="1">
      <alignment wrapText="1"/>
      <protection locked="0"/>
    </xf>
    <xf numFmtId="3" fontId="11" fillId="0" borderId="0" xfId="0" applyNumberFormat="1" applyFont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wrapText="1"/>
      <protection locked="0"/>
    </xf>
    <xf numFmtId="3" fontId="6" fillId="7" borderId="0" xfId="0" applyNumberFormat="1" applyFont="1" applyFill="1" applyBorder="1" applyAlignment="1" applyProtection="1">
      <alignment wrapText="1"/>
      <protection locked="0"/>
    </xf>
    <xf numFmtId="3" fontId="6" fillId="7" borderId="16" xfId="0" applyNumberFormat="1" applyFont="1" applyFill="1" applyBorder="1" applyAlignment="1" applyProtection="1">
      <alignment wrapText="1"/>
      <protection locked="0"/>
    </xf>
    <xf numFmtId="3" fontId="6" fillId="7" borderId="1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3" fontId="12" fillId="0" borderId="17" xfId="0" applyNumberFormat="1" applyFont="1" applyBorder="1" applyAlignment="1" applyProtection="1"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 hidden="1"/>
    </xf>
    <xf numFmtId="3" fontId="1" fillId="0" borderId="20" xfId="0" applyNumberFormat="1" applyFont="1" applyBorder="1" applyAlignment="1" applyProtection="1">
      <alignment horizontal="left"/>
      <protection locked="0"/>
    </xf>
    <xf numFmtId="3" fontId="1" fillId="0" borderId="21" xfId="0" applyNumberFormat="1" applyFont="1" applyBorder="1" applyAlignment="1" applyProtection="1">
      <alignment horizontal="left"/>
      <protection locked="0"/>
    </xf>
    <xf numFmtId="3" fontId="13" fillId="0" borderId="20" xfId="0" applyNumberFormat="1" applyFont="1" applyBorder="1" applyAlignment="1" applyProtection="1">
      <alignment horizontal="left"/>
      <protection locked="0"/>
    </xf>
    <xf numFmtId="3" fontId="13" fillId="0" borderId="21" xfId="0" applyNumberFormat="1" applyFont="1" applyBorder="1" applyAlignment="1" applyProtection="1">
      <alignment horizontal="left"/>
      <protection locked="0"/>
    </xf>
    <xf numFmtId="3" fontId="1" fillId="0" borderId="20" xfId="0" applyNumberFormat="1" applyFont="1" applyBorder="1" applyAlignment="1" applyProtection="1">
      <alignment horizontal="left" vertical="center"/>
      <protection locked="0"/>
    </xf>
    <xf numFmtId="3" fontId="1" fillId="0" borderId="21" xfId="0" applyNumberFormat="1" applyFont="1" applyBorder="1" applyAlignment="1" applyProtection="1">
      <alignment horizontal="left" vertical="center"/>
      <protection locked="0"/>
    </xf>
    <xf numFmtId="3" fontId="1" fillId="0" borderId="22" xfId="0" applyNumberFormat="1" applyFont="1" applyBorder="1" applyAlignment="1" applyProtection="1">
      <alignment horizontal="left"/>
      <protection locked="0"/>
    </xf>
    <xf numFmtId="3" fontId="1" fillId="0" borderId="23" xfId="0" applyNumberFormat="1" applyFont="1" applyBorder="1" applyAlignment="1" applyProtection="1">
      <alignment horizontal="left"/>
      <protection locked="0"/>
    </xf>
    <xf numFmtId="3" fontId="11" fillId="0" borderId="24" xfId="0" applyNumberFormat="1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3" fontId="11" fillId="0" borderId="25" xfId="0" applyNumberFormat="1" applyFont="1" applyBorder="1" applyAlignment="1" applyProtection="1">
      <alignment horizontal="left" vertical="center" wrapText="1"/>
      <protection locked="0"/>
    </xf>
    <xf numFmtId="3" fontId="11" fillId="0" borderId="0" xfId="0" applyNumberFormat="1" applyFont="1" applyBorder="1" applyAlignment="1" applyProtection="1">
      <alignment horizontal="left" vertical="center" wrapText="1"/>
      <protection locked="0"/>
    </xf>
    <xf numFmtId="3" fontId="4" fillId="4" borderId="20" xfId="0" applyNumberFormat="1" applyFont="1" applyFill="1" applyBorder="1" applyAlignment="1" applyProtection="1">
      <alignment horizontal="left"/>
      <protection locked="0"/>
    </xf>
    <xf numFmtId="3" fontId="4" fillId="4" borderId="21" xfId="0" applyNumberFormat="1" applyFont="1" applyFill="1" applyBorder="1" applyAlignment="1" applyProtection="1">
      <alignment horizontal="left"/>
      <protection locked="0"/>
    </xf>
    <xf numFmtId="3" fontId="1" fillId="0" borderId="20" xfId="0" applyNumberFormat="1" applyFont="1" applyBorder="1" applyAlignment="1" applyProtection="1">
      <alignment horizontal="left" vertical="center" wrapText="1"/>
      <protection locked="0"/>
    </xf>
    <xf numFmtId="3" fontId="1" fillId="0" borderId="21" xfId="0" applyNumberFormat="1" applyFont="1" applyBorder="1" applyAlignment="1" applyProtection="1">
      <alignment horizontal="left" vertical="center" wrapText="1"/>
      <protection locked="0"/>
    </xf>
    <xf numFmtId="3" fontId="14" fillId="6" borderId="26" xfId="0" applyNumberFormat="1" applyFont="1" applyFill="1" applyBorder="1" applyAlignment="1" applyProtection="1">
      <alignment horizontal="left"/>
      <protection locked="0"/>
    </xf>
    <xf numFmtId="3" fontId="14" fillId="6" borderId="27" xfId="0" applyNumberFormat="1" applyFont="1" applyFill="1" applyBorder="1" applyAlignment="1" applyProtection="1">
      <alignment horizontal="left"/>
      <protection locked="0"/>
    </xf>
    <xf numFmtId="3" fontId="1" fillId="0" borderId="28" xfId="0" applyNumberFormat="1" applyFont="1" applyBorder="1" applyAlignment="1" applyProtection="1">
      <alignment horizontal="left" vertical="center" wrapText="1"/>
      <protection locked="0"/>
    </xf>
    <xf numFmtId="3" fontId="1" fillId="0" borderId="29" xfId="0" applyNumberFormat="1" applyFont="1" applyBorder="1" applyAlignment="1" applyProtection="1">
      <alignment horizontal="left" vertical="center" wrapText="1"/>
      <protection locked="0"/>
    </xf>
    <xf numFmtId="3" fontId="1" fillId="0" borderId="30" xfId="0" applyNumberFormat="1" applyFont="1" applyBorder="1" applyAlignment="1" applyProtection="1">
      <alignment horizontal="left" vertical="center" wrapText="1"/>
      <protection locked="0"/>
    </xf>
    <xf numFmtId="3" fontId="1" fillId="0" borderId="31" xfId="0" applyNumberFormat="1" applyFont="1" applyBorder="1" applyAlignment="1" applyProtection="1">
      <alignment horizontal="left" vertical="center" wrapText="1"/>
      <protection locked="0"/>
    </xf>
    <xf numFmtId="3" fontId="1" fillId="0" borderId="32" xfId="0" applyNumberFormat="1" applyFont="1" applyBorder="1" applyAlignment="1" applyProtection="1">
      <alignment horizontal="left" vertical="center" wrapText="1"/>
      <protection locked="0"/>
    </xf>
    <xf numFmtId="3" fontId="1" fillId="0" borderId="33" xfId="0" applyNumberFormat="1" applyFont="1" applyBorder="1" applyAlignment="1" applyProtection="1">
      <alignment horizontal="left" vertical="center" wrapText="1"/>
      <protection locked="0"/>
    </xf>
    <xf numFmtId="3" fontId="11" fillId="0" borderId="34" xfId="0" applyNumberFormat="1" applyFont="1" applyBorder="1" applyAlignment="1" applyProtection="1">
      <alignment horizontal="left" vertical="center" wrapText="1"/>
      <protection locked="0"/>
    </xf>
    <xf numFmtId="3" fontId="11" fillId="0" borderId="14" xfId="0" applyNumberFormat="1" applyFont="1" applyBorder="1" applyAlignment="1" applyProtection="1">
      <alignment horizontal="left" vertical="center" wrapText="1"/>
      <protection locked="0"/>
    </xf>
    <xf numFmtId="3" fontId="4" fillId="0" borderId="32" xfId="0" applyNumberFormat="1" applyFont="1" applyBorder="1" applyAlignment="1" applyProtection="1">
      <alignment horizontal="center" wrapText="1"/>
      <protection locked="0"/>
    </xf>
    <xf numFmtId="3" fontId="6" fillId="2" borderId="19" xfId="0" applyNumberFormat="1" applyFont="1" applyFill="1" applyBorder="1" applyAlignment="1" applyProtection="1">
      <alignment horizontal="left" wrapText="1"/>
      <protection locked="0"/>
    </xf>
    <xf numFmtId="3" fontId="6" fillId="2" borderId="16" xfId="0" applyNumberFormat="1" applyFont="1" applyFill="1" applyBorder="1" applyAlignment="1" applyProtection="1">
      <alignment horizontal="left" wrapText="1"/>
      <protection locked="0"/>
    </xf>
    <xf numFmtId="3" fontId="6" fillId="7" borderId="19" xfId="0" applyNumberFormat="1" applyFont="1" applyFill="1" applyBorder="1" applyAlignment="1" applyProtection="1">
      <alignment horizontal="left" wrapText="1"/>
      <protection locked="0"/>
    </xf>
    <xf numFmtId="3" fontId="6" fillId="7" borderId="16" xfId="0" applyNumberFormat="1" applyFont="1" applyFill="1" applyBorder="1" applyAlignment="1" applyProtection="1">
      <alignment horizontal="left" wrapText="1"/>
      <protection locked="0"/>
    </xf>
    <xf numFmtId="3" fontId="6" fillId="7" borderId="17" xfId="0" applyNumberFormat="1" applyFont="1" applyFill="1" applyBorder="1" applyAlignment="1" applyProtection="1">
      <alignment horizontal="left" wrapText="1"/>
      <protection locked="0"/>
    </xf>
    <xf numFmtId="3" fontId="12" fillId="0" borderId="19" xfId="0" applyNumberFormat="1" applyFont="1" applyBorder="1" applyAlignment="1" applyProtection="1">
      <alignment horizontal="center" vertical="center"/>
      <protection locked="0"/>
    </xf>
    <xf numFmtId="3" fontId="12" fillId="0" borderId="16" xfId="0" applyNumberFormat="1" applyFont="1" applyBorder="1" applyAlignment="1" applyProtection="1">
      <alignment horizontal="center" vertical="center"/>
      <protection locked="0"/>
    </xf>
    <xf numFmtId="3" fontId="4" fillId="9" borderId="28" xfId="0" applyNumberFormat="1" applyFont="1" applyFill="1" applyBorder="1" applyAlignment="1" applyProtection="1">
      <alignment horizontal="left"/>
      <protection locked="0"/>
    </xf>
    <xf numFmtId="3" fontId="4" fillId="9" borderId="29" xfId="0" applyNumberFormat="1" applyFont="1" applyFill="1" applyBorder="1" applyAlignment="1" applyProtection="1">
      <alignment horizontal="left"/>
      <protection locked="0"/>
    </xf>
    <xf numFmtId="3" fontId="4" fillId="9" borderId="30" xfId="0" applyNumberFormat="1" applyFont="1" applyFill="1" applyBorder="1" applyAlignment="1" applyProtection="1">
      <alignment horizontal="left"/>
      <protection locked="0"/>
    </xf>
    <xf numFmtId="3" fontId="15" fillId="5" borderId="37" xfId="0" applyNumberFormat="1" applyFont="1" applyFill="1" applyBorder="1" applyAlignment="1" applyProtection="1">
      <alignment horizontal="left"/>
      <protection locked="0"/>
    </xf>
    <xf numFmtId="3" fontId="15" fillId="5" borderId="38" xfId="0" applyNumberFormat="1" applyFont="1" applyFill="1" applyBorder="1" applyAlignment="1" applyProtection="1">
      <alignment horizontal="left"/>
      <protection locked="0"/>
    </xf>
    <xf numFmtId="3" fontId="13" fillId="0" borderId="20" xfId="0" applyNumberFormat="1" applyFont="1" applyBorder="1" applyAlignment="1" applyProtection="1">
      <alignment horizontal="left" vertical="center" wrapText="1"/>
      <protection locked="0"/>
    </xf>
    <xf numFmtId="3" fontId="13" fillId="0" borderId="21" xfId="0" applyNumberFormat="1" applyFont="1" applyBorder="1" applyAlignment="1" applyProtection="1">
      <alignment horizontal="left" vertical="center" wrapText="1"/>
      <protection locked="0"/>
    </xf>
    <xf numFmtId="3" fontId="4" fillId="8" borderId="0" xfId="0" applyNumberFormat="1" applyFont="1" applyFill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left" vertical="center"/>
      <protection locked="0"/>
    </xf>
    <xf numFmtId="3" fontId="14" fillId="6" borderId="35" xfId="0" applyNumberFormat="1" applyFont="1" applyFill="1" applyBorder="1" applyAlignment="1" applyProtection="1">
      <alignment horizontal="center"/>
      <protection locked="0"/>
    </xf>
    <xf numFmtId="3" fontId="14" fillId="6" borderId="0" xfId="0" applyNumberFormat="1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3" fontId="1" fillId="4" borderId="36" xfId="0" applyNumberFormat="1" applyFont="1" applyFill="1" applyBorder="1" applyAlignment="1" applyProtection="1">
      <alignment horizontal="center"/>
      <protection locked="0"/>
    </xf>
    <xf numFmtId="3" fontId="4" fillId="4" borderId="39" xfId="0" applyNumberFormat="1" applyFont="1" applyFill="1" applyBorder="1" applyAlignment="1" applyProtection="1">
      <alignment horizontal="left"/>
      <protection locked="0"/>
    </xf>
    <xf numFmtId="3" fontId="4" fillId="4" borderId="1" xfId="0" applyNumberFormat="1" applyFont="1" applyFill="1" applyBorder="1" applyAlignment="1" applyProtection="1">
      <alignment horizontal="left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>
      <alignment horizontal="justify" vertical="center" wrapText="1"/>
    </xf>
    <xf numFmtId="0" fontId="8" fillId="0" borderId="17" xfId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horizontal="center" wrapText="1"/>
    </xf>
    <xf numFmtId="1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7" fillId="3" borderId="1" xfId="1" applyBorder="1" applyAlignment="1">
      <alignment horizontal="center" vertical="center" wrapText="1"/>
    </xf>
    <xf numFmtId="0" fontId="7" fillId="3" borderId="19" xfId="1" applyBorder="1" applyAlignment="1">
      <alignment horizontal="center" vertical="center" wrapText="1"/>
    </xf>
    <xf numFmtId="0" fontId="7" fillId="3" borderId="16" xfId="1" applyBorder="1" applyAlignment="1">
      <alignment horizontal="center" vertical="center" wrapText="1"/>
    </xf>
    <xf numFmtId="0" fontId="7" fillId="3" borderId="17" xfId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400050</xdr:colOff>
      <xdr:row>12</xdr:row>
      <xdr:rowOff>104775</xdr:rowOff>
    </xdr:from>
    <xdr:ext cx="224316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9921A2-95CF-0341-9429-A23F0DA37DC2}"/>
            </a:ext>
          </a:extLst>
        </xdr:cNvPr>
        <xdr:cNvSpPr txBox="1"/>
      </xdr:nvSpPr>
      <xdr:spPr>
        <a:xfrm>
          <a:off x="30575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66"/>
  <sheetViews>
    <sheetView showGridLines="0" tabSelected="1" view="pageLayout" zoomScaleNormal="100" workbookViewId="0">
      <selection activeCell="H48" sqref="H48"/>
    </sheetView>
  </sheetViews>
  <sheetFormatPr baseColWidth="10" defaultColWidth="11.5" defaultRowHeight="13"/>
  <cols>
    <col min="1" max="1" width="7.5" style="7" customWidth="1"/>
    <col min="2" max="4" width="11.5" style="7"/>
    <col min="5" max="5" width="12.6640625" style="7" customWidth="1"/>
    <col min="6" max="8" width="13.5" style="7" customWidth="1"/>
    <col min="9" max="16384" width="11.5" style="7"/>
  </cols>
  <sheetData>
    <row r="3" spans="2:8">
      <c r="B3" s="78" t="s">
        <v>18</v>
      </c>
      <c r="C3" s="78"/>
      <c r="D3" s="78"/>
      <c r="E3" s="68" t="s">
        <v>22</v>
      </c>
      <c r="F3" s="69"/>
      <c r="G3" s="69"/>
      <c r="H3" s="34"/>
    </row>
    <row r="4" spans="2:8">
      <c r="B4" s="78" t="s">
        <v>25</v>
      </c>
      <c r="C4" s="78"/>
      <c r="D4" s="78"/>
      <c r="E4" s="68" t="s">
        <v>22</v>
      </c>
      <c r="F4" s="69"/>
      <c r="G4" s="69"/>
      <c r="H4" s="34"/>
    </row>
    <row r="5" spans="2:8">
      <c r="B5" s="78" t="s">
        <v>26</v>
      </c>
      <c r="C5" s="78"/>
      <c r="D5" s="78"/>
      <c r="E5" s="68" t="s">
        <v>22</v>
      </c>
      <c r="F5" s="69"/>
      <c r="G5" s="69"/>
      <c r="H5" s="34"/>
    </row>
    <row r="6" spans="2:8">
      <c r="B6" s="78" t="s">
        <v>16</v>
      </c>
      <c r="C6" s="78"/>
      <c r="D6" s="78"/>
      <c r="E6" s="68" t="s">
        <v>22</v>
      </c>
      <c r="F6" s="69"/>
      <c r="G6" s="69"/>
      <c r="H6" s="34"/>
    </row>
    <row r="7" spans="2:8">
      <c r="B7" s="78" t="s">
        <v>17</v>
      </c>
      <c r="C7" s="78"/>
      <c r="D7" s="78"/>
      <c r="E7" s="68" t="s">
        <v>22</v>
      </c>
      <c r="F7" s="69"/>
      <c r="G7" s="69"/>
      <c r="H7" s="34"/>
    </row>
    <row r="8" spans="2:8" ht="16.5" customHeight="1">
      <c r="B8" s="78" t="s">
        <v>47</v>
      </c>
      <c r="C8" s="78"/>
      <c r="D8" s="78"/>
      <c r="E8" s="68" t="s">
        <v>22</v>
      </c>
      <c r="F8" s="69"/>
      <c r="G8" s="69"/>
      <c r="H8" s="34"/>
    </row>
    <row r="9" spans="2:8" ht="15" customHeight="1">
      <c r="B9" s="8" t="s">
        <v>14</v>
      </c>
      <c r="C9" s="77" t="e">
        <f>G52</f>
        <v>#VALUE!</v>
      </c>
      <c r="D9" s="77"/>
      <c r="E9" s="33"/>
    </row>
    <row r="10" spans="2:8">
      <c r="B10" s="79" t="s">
        <v>1</v>
      </c>
      <c r="C10" s="80"/>
      <c r="D10" s="80"/>
      <c r="E10" s="80"/>
      <c r="F10" s="80"/>
      <c r="G10" s="80"/>
      <c r="H10" s="80"/>
    </row>
    <row r="11" spans="2:8" ht="14" thickBot="1"/>
    <row r="12" spans="2:8" ht="15" thickTop="1">
      <c r="B12" s="85" t="s">
        <v>2</v>
      </c>
      <c r="C12" s="86"/>
      <c r="D12" s="86"/>
      <c r="E12" s="86"/>
      <c r="F12" s="9" t="s">
        <v>3</v>
      </c>
      <c r="G12" s="9" t="s">
        <v>8</v>
      </c>
      <c r="H12" s="35" t="s">
        <v>4</v>
      </c>
    </row>
    <row r="13" spans="2:8">
      <c r="B13" s="83" t="s">
        <v>36</v>
      </c>
      <c r="C13" s="84"/>
      <c r="D13" s="84"/>
      <c r="E13" s="84"/>
      <c r="F13" s="81"/>
      <c r="G13" s="81"/>
      <c r="H13" s="82"/>
    </row>
    <row r="14" spans="2:8">
      <c r="B14" s="42" t="s">
        <v>27</v>
      </c>
      <c r="C14" s="43"/>
      <c r="D14" s="43"/>
      <c r="E14" s="43"/>
      <c r="F14" s="10"/>
      <c r="G14" s="10">
        <v>53000</v>
      </c>
      <c r="H14" s="11">
        <f>F14*G14</f>
        <v>0</v>
      </c>
    </row>
    <row r="15" spans="2:8">
      <c r="B15" s="42" t="s">
        <v>43</v>
      </c>
      <c r="C15" s="43"/>
      <c r="D15" s="43"/>
      <c r="E15" s="43"/>
      <c r="F15" s="10"/>
      <c r="G15" s="10">
        <v>104000</v>
      </c>
      <c r="H15" s="11">
        <f>F15*G15</f>
        <v>0</v>
      </c>
    </row>
    <row r="16" spans="2:8">
      <c r="B16" s="36" t="s">
        <v>6</v>
      </c>
      <c r="C16" s="37"/>
      <c r="D16" s="37"/>
      <c r="E16" s="37"/>
      <c r="F16" s="12"/>
      <c r="G16" s="12">
        <v>124000</v>
      </c>
      <c r="H16" s="11">
        <f>F16*G16</f>
        <v>0</v>
      </c>
    </row>
    <row r="17" spans="2:8">
      <c r="B17" s="36" t="s">
        <v>7</v>
      </c>
      <c r="C17" s="37"/>
      <c r="D17" s="37"/>
      <c r="E17" s="37"/>
      <c r="F17" s="12"/>
      <c r="G17" s="12">
        <v>134000</v>
      </c>
      <c r="H17" s="11">
        <f>F17*G17</f>
        <v>0</v>
      </c>
    </row>
    <row r="18" spans="2:8">
      <c r="B18" s="48" t="s">
        <v>9</v>
      </c>
      <c r="C18" s="49"/>
      <c r="D18" s="49"/>
      <c r="E18" s="49"/>
      <c r="F18" s="13"/>
      <c r="G18" s="13"/>
      <c r="H18" s="14">
        <f>SUM(H14:H17)</f>
        <v>0</v>
      </c>
    </row>
    <row r="19" spans="2:8">
      <c r="B19" s="40" t="s">
        <v>42</v>
      </c>
      <c r="C19" s="41"/>
      <c r="D19" s="41"/>
      <c r="E19" s="41"/>
      <c r="F19" s="12"/>
      <c r="G19" s="12"/>
      <c r="H19" s="15">
        <f t="shared" ref="H19:H24" si="0">F19*G19</f>
        <v>0</v>
      </c>
    </row>
    <row r="20" spans="2:8">
      <c r="B20" s="40" t="s">
        <v>10</v>
      </c>
      <c r="C20" s="41"/>
      <c r="D20" s="41"/>
      <c r="E20" s="41"/>
      <c r="F20" s="12"/>
      <c r="G20" s="12"/>
      <c r="H20" s="15">
        <f t="shared" si="0"/>
        <v>0</v>
      </c>
    </row>
    <row r="21" spans="2:8">
      <c r="B21" s="40" t="s">
        <v>50</v>
      </c>
      <c r="C21" s="41"/>
      <c r="D21" s="41"/>
      <c r="E21" s="41"/>
      <c r="F21" s="12"/>
      <c r="G21" s="12"/>
      <c r="H21" s="15">
        <f t="shared" si="0"/>
        <v>0</v>
      </c>
    </row>
    <row r="22" spans="2:8">
      <c r="B22" s="40" t="s">
        <v>51</v>
      </c>
      <c r="C22" s="41"/>
      <c r="D22" s="41"/>
      <c r="E22" s="41"/>
      <c r="F22" s="12"/>
      <c r="G22" s="12"/>
      <c r="H22" s="15">
        <f t="shared" si="0"/>
        <v>0</v>
      </c>
    </row>
    <row r="23" spans="2:8">
      <c r="B23" s="40" t="s">
        <v>29</v>
      </c>
      <c r="C23" s="41"/>
      <c r="D23" s="41"/>
      <c r="E23" s="41"/>
      <c r="F23" s="12"/>
      <c r="G23" s="12"/>
      <c r="H23" s="15">
        <f t="shared" si="0"/>
        <v>0</v>
      </c>
    </row>
    <row r="24" spans="2:8">
      <c r="B24" s="40" t="s">
        <v>28</v>
      </c>
      <c r="C24" s="41"/>
      <c r="D24" s="41"/>
      <c r="E24" s="41"/>
      <c r="F24" s="12"/>
      <c r="G24" s="12"/>
      <c r="H24" s="15">
        <f t="shared" si="0"/>
        <v>0</v>
      </c>
    </row>
    <row r="25" spans="2:8">
      <c r="B25" s="48" t="s">
        <v>49</v>
      </c>
      <c r="C25" s="49"/>
      <c r="D25" s="49"/>
      <c r="E25" s="49"/>
      <c r="F25" s="13"/>
      <c r="G25" s="13"/>
      <c r="H25" s="14">
        <f>SUM(H19:H24)</f>
        <v>0</v>
      </c>
    </row>
    <row r="26" spans="2:8" ht="30.75" customHeight="1">
      <c r="B26" s="50" t="s">
        <v>41</v>
      </c>
      <c r="C26" s="51"/>
      <c r="D26" s="51"/>
      <c r="E26" s="51"/>
      <c r="F26" s="12"/>
      <c r="G26" s="12"/>
      <c r="H26" s="16">
        <f>F26*G26</f>
        <v>0</v>
      </c>
    </row>
    <row r="27" spans="2:8">
      <c r="B27" s="36" t="s">
        <v>52</v>
      </c>
      <c r="C27" s="37"/>
      <c r="D27" s="37"/>
      <c r="E27" s="37"/>
      <c r="F27" s="12"/>
      <c r="G27" s="12"/>
      <c r="H27" s="16">
        <f t="shared" ref="H27:H42" si="1">F27*G27</f>
        <v>0</v>
      </c>
    </row>
    <row r="28" spans="2:8">
      <c r="B28" s="36" t="s">
        <v>53</v>
      </c>
      <c r="C28" s="37"/>
      <c r="D28" s="37"/>
      <c r="E28" s="37"/>
      <c r="F28" s="12"/>
      <c r="G28" s="12"/>
      <c r="H28" s="16">
        <f t="shared" si="1"/>
        <v>0</v>
      </c>
    </row>
    <row r="29" spans="2:8">
      <c r="B29" s="36" t="s">
        <v>54</v>
      </c>
      <c r="C29" s="37"/>
      <c r="D29" s="37"/>
      <c r="E29" s="37"/>
      <c r="F29" s="12"/>
      <c r="G29" s="12">
        <v>38000</v>
      </c>
      <c r="H29" s="16">
        <f t="shared" si="1"/>
        <v>0</v>
      </c>
    </row>
    <row r="30" spans="2:8">
      <c r="B30" s="36" t="s">
        <v>46</v>
      </c>
      <c r="C30" s="37"/>
      <c r="D30" s="37"/>
      <c r="E30" s="37"/>
      <c r="F30" s="12"/>
      <c r="G30" s="10">
        <v>84000</v>
      </c>
      <c r="H30" s="16">
        <f t="shared" si="1"/>
        <v>0</v>
      </c>
    </row>
    <row r="31" spans="2:8">
      <c r="B31" s="36" t="s">
        <v>55</v>
      </c>
      <c r="C31" s="37"/>
      <c r="D31" s="37"/>
      <c r="E31" s="37"/>
      <c r="F31" s="12"/>
      <c r="G31" s="10">
        <v>104000</v>
      </c>
      <c r="H31" s="16">
        <f t="shared" si="1"/>
        <v>0</v>
      </c>
    </row>
    <row r="32" spans="2:8">
      <c r="B32" s="38" t="s">
        <v>37</v>
      </c>
      <c r="C32" s="39"/>
      <c r="D32" s="39"/>
      <c r="E32" s="39"/>
      <c r="F32" s="12"/>
      <c r="G32" s="10">
        <v>18000</v>
      </c>
      <c r="H32" s="16">
        <f t="shared" si="1"/>
        <v>0</v>
      </c>
    </row>
    <row r="33" spans="2:8">
      <c r="B33" s="38" t="s">
        <v>45</v>
      </c>
      <c r="C33" s="39"/>
      <c r="D33" s="39"/>
      <c r="E33" s="39"/>
      <c r="F33" s="12"/>
      <c r="G33" s="10">
        <v>104000</v>
      </c>
      <c r="H33" s="16">
        <f t="shared" si="1"/>
        <v>0</v>
      </c>
    </row>
    <row r="34" spans="2:8">
      <c r="B34" s="38" t="s">
        <v>56</v>
      </c>
      <c r="C34" s="39"/>
      <c r="D34" s="39"/>
      <c r="E34" s="39"/>
      <c r="F34" s="12"/>
      <c r="G34" s="12"/>
      <c r="H34" s="16">
        <f t="shared" si="1"/>
        <v>0</v>
      </c>
    </row>
    <row r="35" spans="2:8" ht="33" customHeight="1">
      <c r="B35" s="75" t="s">
        <v>38</v>
      </c>
      <c r="C35" s="76"/>
      <c r="D35" s="76"/>
      <c r="E35" s="76"/>
      <c r="F35" s="10"/>
      <c r="G35" s="10"/>
      <c r="H35" s="16">
        <f t="shared" si="1"/>
        <v>0</v>
      </c>
    </row>
    <row r="36" spans="2:8">
      <c r="B36" s="38" t="s">
        <v>39</v>
      </c>
      <c r="C36" s="39"/>
      <c r="D36" s="39"/>
      <c r="E36" s="39"/>
      <c r="F36" s="12"/>
      <c r="G36" s="12">
        <v>5000</v>
      </c>
      <c r="H36" s="16">
        <f t="shared" si="1"/>
        <v>0</v>
      </c>
    </row>
    <row r="37" spans="2:8">
      <c r="B37" s="38" t="s">
        <v>57</v>
      </c>
      <c r="C37" s="39"/>
      <c r="D37" s="39"/>
      <c r="E37" s="39"/>
      <c r="F37" s="12"/>
      <c r="G37" s="12"/>
      <c r="H37" s="16">
        <f t="shared" si="1"/>
        <v>0</v>
      </c>
    </row>
    <row r="38" spans="2:8">
      <c r="B38" s="38" t="s">
        <v>58</v>
      </c>
      <c r="C38" s="39"/>
      <c r="D38" s="39"/>
      <c r="E38" s="39"/>
      <c r="F38" s="12"/>
      <c r="G38" s="12">
        <v>64000</v>
      </c>
      <c r="H38" s="16">
        <f t="shared" si="1"/>
        <v>0</v>
      </c>
    </row>
    <row r="39" spans="2:8">
      <c r="B39" s="38" t="s">
        <v>48</v>
      </c>
      <c r="C39" s="39"/>
      <c r="D39" s="39"/>
      <c r="E39" s="39"/>
      <c r="F39" s="12"/>
      <c r="G39" s="12"/>
      <c r="H39" s="16">
        <f t="shared" si="1"/>
        <v>0</v>
      </c>
    </row>
    <row r="40" spans="2:8">
      <c r="B40" s="38" t="s">
        <v>40</v>
      </c>
      <c r="C40" s="39"/>
      <c r="D40" s="39"/>
      <c r="E40" s="39"/>
      <c r="F40" s="12"/>
      <c r="G40" s="12"/>
      <c r="H40" s="16">
        <f t="shared" si="1"/>
        <v>0</v>
      </c>
    </row>
    <row r="41" spans="2:8">
      <c r="B41" s="38" t="s">
        <v>0</v>
      </c>
      <c r="C41" s="39"/>
      <c r="D41" s="39"/>
      <c r="E41" s="39"/>
      <c r="F41" s="12"/>
      <c r="G41" s="12">
        <v>500000</v>
      </c>
      <c r="H41" s="16">
        <f t="shared" si="1"/>
        <v>0</v>
      </c>
    </row>
    <row r="42" spans="2:8">
      <c r="B42" s="38" t="s">
        <v>12</v>
      </c>
      <c r="C42" s="39"/>
      <c r="D42" s="39"/>
      <c r="E42" s="39"/>
      <c r="F42" s="12"/>
      <c r="G42" s="12"/>
      <c r="H42" s="16">
        <f t="shared" si="1"/>
        <v>0</v>
      </c>
    </row>
    <row r="43" spans="2:8">
      <c r="B43" s="73" t="s">
        <v>15</v>
      </c>
      <c r="C43" s="74"/>
      <c r="D43" s="74"/>
      <c r="E43" s="74"/>
      <c r="F43" s="17"/>
      <c r="G43" s="17"/>
      <c r="H43" s="18">
        <f>SUM(H26:H42)</f>
        <v>0</v>
      </c>
    </row>
    <row r="44" spans="2:8" ht="14" thickBot="1">
      <c r="B44" s="52" t="s">
        <v>5</v>
      </c>
      <c r="C44" s="53"/>
      <c r="D44" s="53"/>
      <c r="E44" s="53"/>
      <c r="F44" s="19" t="s">
        <v>21</v>
      </c>
      <c r="G44" s="19" t="s">
        <v>20</v>
      </c>
      <c r="H44" s="20">
        <f>SUM(H43,H25,H18)</f>
        <v>0</v>
      </c>
    </row>
    <row r="45" spans="2:8" ht="16.5" customHeight="1" thickTop="1">
      <c r="B45" s="44" t="s">
        <v>11</v>
      </c>
      <c r="C45" s="45"/>
      <c r="D45" s="45"/>
      <c r="E45" s="45"/>
      <c r="F45" s="21"/>
      <c r="G45" s="21"/>
      <c r="H45" s="22" t="e">
        <f>+H44/E8</f>
        <v>#VALUE!</v>
      </c>
    </row>
    <row r="46" spans="2:8" ht="15.75" customHeight="1">
      <c r="B46" s="46" t="s">
        <v>59</v>
      </c>
      <c r="C46" s="47"/>
      <c r="D46" s="47"/>
      <c r="E46" s="47"/>
      <c r="F46" s="23"/>
      <c r="G46" s="23" t="e">
        <f>F46*H46</f>
        <v>#VALUE!</v>
      </c>
      <c r="H46" s="24" t="e">
        <f>+H45/0.7</f>
        <v>#VALUE!</v>
      </c>
    </row>
    <row r="47" spans="2:8" ht="15.75" customHeight="1">
      <c r="B47" s="46" t="s">
        <v>60</v>
      </c>
      <c r="C47" s="47"/>
      <c r="D47" s="47"/>
      <c r="E47" s="47"/>
      <c r="F47" s="23"/>
      <c r="G47" s="23" t="e">
        <f>F47*H47</f>
        <v>#VALUE!</v>
      </c>
      <c r="H47" s="24" t="e">
        <f>$H$46-$H$46*30/100</f>
        <v>#VALUE!</v>
      </c>
    </row>
    <row r="48" spans="2:8" ht="15.75" customHeight="1">
      <c r="B48" s="46" t="s">
        <v>61</v>
      </c>
      <c r="C48" s="47"/>
      <c r="D48" s="47"/>
      <c r="E48" s="47"/>
      <c r="F48" s="23"/>
      <c r="G48" s="23" t="e">
        <f>F48*H48</f>
        <v>#VALUE!</v>
      </c>
      <c r="H48" s="24" t="e">
        <f>$H$46-$H$46*20/100</f>
        <v>#VALUE!</v>
      </c>
    </row>
    <row r="49" spans="2:8" ht="15.75" customHeight="1">
      <c r="B49" s="46" t="s">
        <v>62</v>
      </c>
      <c r="C49" s="47"/>
      <c r="D49" s="47"/>
      <c r="E49" s="47"/>
      <c r="F49" s="23"/>
      <c r="G49" s="23" t="e">
        <f>F49*H49</f>
        <v>#VALUE!</v>
      </c>
      <c r="H49" s="24" t="e">
        <f>$H$46-$H$46*20/100</f>
        <v>#VALUE!</v>
      </c>
    </row>
    <row r="50" spans="2:8" ht="15.75" customHeight="1">
      <c r="B50" s="46" t="s">
        <v>63</v>
      </c>
      <c r="C50" s="47"/>
      <c r="D50" s="47"/>
      <c r="E50" s="47"/>
      <c r="F50" s="23"/>
      <c r="G50" s="23" t="e">
        <f>F50*H50</f>
        <v>#VALUE!</v>
      </c>
      <c r="H50" s="24" t="e">
        <f>$H$46-$H$46*28/100</f>
        <v>#VALUE!</v>
      </c>
    </row>
    <row r="51" spans="2:8" ht="16.5" customHeight="1" thickBot="1">
      <c r="B51" s="60" t="s">
        <v>64</v>
      </c>
      <c r="C51" s="61"/>
      <c r="D51" s="61"/>
      <c r="E51" s="61"/>
      <c r="F51" s="25"/>
      <c r="G51" s="25"/>
      <c r="H51" s="26" t="e">
        <f>+H44/H46</f>
        <v>#VALUE!</v>
      </c>
    </row>
    <row r="52" spans="2:8" ht="16.5" customHeight="1" thickTop="1">
      <c r="B52" s="27"/>
      <c r="C52" s="27"/>
      <c r="D52" s="27"/>
      <c r="E52" s="27"/>
      <c r="F52" s="23">
        <f>SUM(F46:F50)</f>
        <v>0</v>
      </c>
      <c r="G52" s="23" t="e">
        <f>SUM(G46:G50)</f>
        <v>#VALUE!</v>
      </c>
      <c r="H52" s="23"/>
    </row>
    <row r="53" spans="2:8">
      <c r="B53" s="63" t="s">
        <v>70</v>
      </c>
      <c r="C53" s="64"/>
      <c r="D53" s="64"/>
      <c r="E53" s="64"/>
      <c r="F53" s="64"/>
      <c r="G53" s="64"/>
      <c r="H53" s="28" t="e">
        <f>+C9-H44</f>
        <v>#VALUE!</v>
      </c>
    </row>
    <row r="54" spans="2:8" ht="15" customHeight="1">
      <c r="B54" s="63" t="s">
        <v>71</v>
      </c>
      <c r="C54" s="64"/>
      <c r="D54" s="64"/>
      <c r="E54" s="64"/>
      <c r="F54" s="64"/>
      <c r="G54" s="64"/>
      <c r="H54" s="28" t="e">
        <f>H53*20/100</f>
        <v>#VALUE!</v>
      </c>
    </row>
    <row r="55" spans="2:8">
      <c r="B55" s="65" t="s">
        <v>19</v>
      </c>
      <c r="C55" s="66"/>
      <c r="D55" s="66"/>
      <c r="E55" s="66"/>
      <c r="F55" s="29"/>
      <c r="G55" s="30"/>
      <c r="H55" s="31">
        <f>H29+H31+H32</f>
        <v>0</v>
      </c>
    </row>
    <row r="56" spans="2:8" ht="15.75" customHeight="1">
      <c r="B56" s="65" t="s">
        <v>23</v>
      </c>
      <c r="C56" s="66"/>
      <c r="D56" s="66"/>
      <c r="E56" s="66"/>
      <c r="F56" s="66"/>
      <c r="G56" s="67"/>
      <c r="H56" s="31" t="e">
        <f>H53-H54</f>
        <v>#VALUE!</v>
      </c>
    </row>
    <row r="57" spans="2:8" ht="15.75" customHeight="1">
      <c r="B57" s="65" t="s">
        <v>24</v>
      </c>
      <c r="C57" s="66"/>
      <c r="D57" s="66"/>
      <c r="E57" s="66"/>
      <c r="F57" s="66"/>
      <c r="G57" s="67"/>
      <c r="H57" s="31" t="e">
        <f>H56+H55</f>
        <v>#VALUE!</v>
      </c>
    </row>
    <row r="58" spans="2:8" ht="14" thickBot="1">
      <c r="B58" s="62"/>
      <c r="C58" s="62"/>
      <c r="D58" s="62"/>
      <c r="E58" s="62"/>
    </row>
    <row r="59" spans="2:8" ht="14" thickBot="1">
      <c r="B59" s="70" t="s">
        <v>13</v>
      </c>
      <c r="C59" s="71"/>
      <c r="D59" s="71"/>
      <c r="E59" s="71"/>
      <c r="F59" s="71"/>
      <c r="G59" s="71"/>
      <c r="H59" s="72"/>
    </row>
    <row r="60" spans="2:8" ht="15.75" customHeight="1">
      <c r="B60" s="54" t="s">
        <v>65</v>
      </c>
      <c r="C60" s="55"/>
      <c r="D60" s="55"/>
      <c r="E60" s="55"/>
      <c r="F60" s="55"/>
      <c r="G60" s="55"/>
      <c r="H60" s="56"/>
    </row>
    <row r="61" spans="2:8" ht="14" thickBot="1">
      <c r="B61" s="57"/>
      <c r="C61" s="58"/>
      <c r="D61" s="58"/>
      <c r="E61" s="58"/>
      <c r="F61" s="58"/>
      <c r="G61" s="58"/>
      <c r="H61" s="59"/>
    </row>
    <row r="62" spans="2:8">
      <c r="B62" s="32"/>
    </row>
    <row r="64" spans="2:8" ht="36.75" customHeight="1"/>
    <row r="65" ht="30.75" customHeight="1"/>
    <row r="66" ht="30.75" customHeight="1"/>
  </sheetData>
  <mergeCells count="63">
    <mergeCell ref="E6:G6"/>
    <mergeCell ref="E7:G7"/>
    <mergeCell ref="E8:G8"/>
    <mergeCell ref="B3:D3"/>
    <mergeCell ref="B33:E33"/>
    <mergeCell ref="B30:E30"/>
    <mergeCell ref="B8:D8"/>
    <mergeCell ref="B14:E14"/>
    <mergeCell ref="B10:H10"/>
    <mergeCell ref="B4:D4"/>
    <mergeCell ref="F13:H13"/>
    <mergeCell ref="B5:D5"/>
    <mergeCell ref="B6:D6"/>
    <mergeCell ref="B7:D7"/>
    <mergeCell ref="B13:E13"/>
    <mergeCell ref="B12:E12"/>
    <mergeCell ref="E3:G3"/>
    <mergeCell ref="E4:G4"/>
    <mergeCell ref="E5:G5"/>
    <mergeCell ref="B27:E27"/>
    <mergeCell ref="B59:H59"/>
    <mergeCell ref="B47:E47"/>
    <mergeCell ref="B48:E48"/>
    <mergeCell ref="B42:E42"/>
    <mergeCell ref="B43:E43"/>
    <mergeCell ref="B35:E35"/>
    <mergeCell ref="C9:D9"/>
    <mergeCell ref="B19:E19"/>
    <mergeCell ref="B20:E20"/>
    <mergeCell ref="B22:E22"/>
    <mergeCell ref="B24:E24"/>
    <mergeCell ref="B23:E23"/>
    <mergeCell ref="B60:H61"/>
    <mergeCell ref="B51:E51"/>
    <mergeCell ref="B58:E58"/>
    <mergeCell ref="B49:E49"/>
    <mergeCell ref="B50:E50"/>
    <mergeCell ref="B53:G53"/>
    <mergeCell ref="B56:G56"/>
    <mergeCell ref="B57:G57"/>
    <mergeCell ref="B55:E55"/>
    <mergeCell ref="B54:G54"/>
    <mergeCell ref="B21:E21"/>
    <mergeCell ref="B15:E15"/>
    <mergeCell ref="B16:E16"/>
    <mergeCell ref="B45:E45"/>
    <mergeCell ref="B46:E46"/>
    <mergeCell ref="B28:E28"/>
    <mergeCell ref="B34:E34"/>
    <mergeCell ref="B17:E17"/>
    <mergeCell ref="B18:E18"/>
    <mergeCell ref="B25:E25"/>
    <mergeCell ref="B26:E26"/>
    <mergeCell ref="B44:E44"/>
    <mergeCell ref="B40:E40"/>
    <mergeCell ref="B39:E39"/>
    <mergeCell ref="B41:E41"/>
    <mergeCell ref="B37:E37"/>
    <mergeCell ref="B29:E29"/>
    <mergeCell ref="B31:E31"/>
    <mergeCell ref="B36:E36"/>
    <mergeCell ref="B32:E32"/>
    <mergeCell ref="B38:E38"/>
  </mergeCells>
  <phoneticPr fontId="0" type="noConversion"/>
  <printOptions horizontalCentered="1" verticalCentered="1"/>
  <pageMargins left="1.1811023622047245" right="0.74803149606299213" top="1.1023622047244095" bottom="0.6692913385826772" header="0" footer="0"/>
  <pageSetup scale="75" orientation="portrait" horizontalDpi="120" verticalDpi="144"/>
  <headerFooter alignWithMargins="0">
    <oddHeader>&amp;C&amp;G
&amp;14&amp;K00-025COPIA NO CONTROLADA</oddHeader>
  </headerFooter>
  <ignoredErrors>
    <ignoredError sqref="H53 H51 H47:H48" unlockedFormula="1"/>
  </ignoredErrors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11"/>
  <sheetViews>
    <sheetView showGridLines="0" zoomScale="101" workbookViewId="0">
      <selection activeCell="E10" sqref="E10"/>
    </sheetView>
  </sheetViews>
  <sheetFormatPr baseColWidth="10" defaultColWidth="11.5" defaultRowHeight="13"/>
  <cols>
    <col min="1" max="2" width="11.5" style="1"/>
    <col min="3" max="3" width="17.5" style="3" customWidth="1"/>
    <col min="4" max="4" width="11.5" style="1"/>
    <col min="5" max="5" width="35.33203125" style="1" customWidth="1"/>
    <col min="6" max="7" width="11.5" style="1"/>
    <col min="8" max="8" width="19" style="1" customWidth="1"/>
    <col min="9" max="16384" width="11.5" style="1"/>
  </cols>
  <sheetData>
    <row r="1" spans="3:10" ht="15">
      <c r="C1" s="92" t="s">
        <v>30</v>
      </c>
      <c r="D1" s="92"/>
      <c r="E1" s="92"/>
      <c r="F1" s="92"/>
      <c r="G1" s="92"/>
      <c r="H1" s="92"/>
      <c r="I1" s="92"/>
      <c r="J1" s="92"/>
    </row>
    <row r="3" spans="3:10" ht="16">
      <c r="C3" s="4" t="s">
        <v>31</v>
      </c>
      <c r="D3" s="96" t="s">
        <v>32</v>
      </c>
      <c r="E3" s="98"/>
      <c r="F3" s="96" t="s">
        <v>33</v>
      </c>
      <c r="G3" s="97"/>
      <c r="H3" s="98"/>
      <c r="I3" s="95" t="s">
        <v>34</v>
      </c>
      <c r="J3" s="95"/>
    </row>
    <row r="4" spans="3:10" ht="15">
      <c r="C4" s="5">
        <v>0</v>
      </c>
      <c r="D4" s="93" t="s">
        <v>35</v>
      </c>
      <c r="E4" s="93"/>
      <c r="F4" s="93" t="s">
        <v>44</v>
      </c>
      <c r="G4" s="93"/>
      <c r="H4" s="93"/>
      <c r="I4" s="94">
        <v>42986</v>
      </c>
      <c r="J4" s="94"/>
    </row>
    <row r="5" spans="3:10" ht="150" customHeight="1">
      <c r="C5" s="6">
        <v>1</v>
      </c>
      <c r="D5" s="87" t="s">
        <v>67</v>
      </c>
      <c r="E5" s="88"/>
      <c r="F5" s="93" t="s">
        <v>66</v>
      </c>
      <c r="G5" s="93"/>
      <c r="H5" s="93"/>
      <c r="I5" s="90">
        <v>44022</v>
      </c>
      <c r="J5" s="91"/>
    </row>
    <row r="6" spans="3:10" ht="49.5" customHeight="1">
      <c r="C6" s="6">
        <v>2</v>
      </c>
      <c r="D6" s="87" t="s">
        <v>69</v>
      </c>
      <c r="E6" s="88"/>
      <c r="F6" s="89" t="s">
        <v>68</v>
      </c>
      <c r="G6" s="89"/>
      <c r="H6" s="89"/>
      <c r="I6" s="90">
        <v>44270</v>
      </c>
      <c r="J6" s="91"/>
    </row>
    <row r="11" spans="3:10">
      <c r="E11" s="2"/>
    </row>
  </sheetData>
  <mergeCells count="13">
    <mergeCell ref="D6:E6"/>
    <mergeCell ref="F6:H6"/>
    <mergeCell ref="I6:J6"/>
    <mergeCell ref="C1:J1"/>
    <mergeCell ref="D4:E4"/>
    <mergeCell ref="I4:J4"/>
    <mergeCell ref="I5:J5"/>
    <mergeCell ref="F5:H5"/>
    <mergeCell ref="D5:E5"/>
    <mergeCell ref="I3:J3"/>
    <mergeCell ref="F3:H3"/>
    <mergeCell ref="F4:H4"/>
    <mergeCell ref="D3:E3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económica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Bayona Arenas</dc:creator>
  <cp:lastModifiedBy>Microsoft Office User</cp:lastModifiedBy>
  <cp:lastPrinted>2021-03-16T19:12:02Z</cp:lastPrinted>
  <dcterms:created xsi:type="dcterms:W3CDTF">1999-06-28T13:25:44Z</dcterms:created>
  <dcterms:modified xsi:type="dcterms:W3CDTF">2021-10-15T13:41:11Z</dcterms:modified>
</cp:coreProperties>
</file>